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zdak\.praetor\docs\2c74435b\Tracked\2279ff08-8375-4422-8576-3eee025292bb\ab290b28-239f-48ba-bce2-01c767cad5db\"/>
    </mc:Choice>
  </mc:AlternateContent>
  <xr:revisionPtr revIDLastSave="0" documentId="13_ncr:1_{8551F11D-DE1E-4A50-994C-44B3899BF608}" xr6:coauthVersionLast="47" xr6:coauthVersionMax="47" xr10:uidLastSave="{00000000-0000-0000-0000-000000000000}"/>
  <bookViews>
    <workbookView xWindow="-120" yWindow="-120" windowWidth="29040" windowHeight="15840" tabRatio="767" activeTab="2" xr2:uid="{86AB5560-C288-4865-86E3-B3813A6922F3}"/>
  </bookViews>
  <sheets>
    <sheet name="Pokyny k vyplnění" sheetId="27" r:id="rId1"/>
    <sheet name="Licence" sheetId="34" r:id="rId2"/>
    <sheet name="Nabídková cena" sheetId="33" r:id="rId3"/>
  </sheets>
  <definedNames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34" l="1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9" i="34"/>
  <c r="H30" i="34" l="1"/>
  <c r="E17" i="33" s="1"/>
  <c r="H17" i="33" s="1"/>
  <c r="H18" i="33" l="1"/>
  <c r="H19" i="33"/>
  <c r="H12" i="33"/>
  <c r="K11" i="33"/>
  <c r="L11" i="33" s="1"/>
  <c r="L19" i="33" l="1"/>
  <c r="L15" i="33"/>
  <c r="L16" i="33"/>
  <c r="L14" i="33"/>
  <c r="L13" i="33"/>
  <c r="J13" i="33" l="1"/>
  <c r="J14" i="33"/>
  <c r="J16" i="33"/>
  <c r="J15" i="33"/>
  <c r="H20" i="33" l="1"/>
  <c r="K20" i="33" s="1"/>
  <c r="L20" i="33" s="1"/>
  <c r="K14" i="33" l="1"/>
  <c r="M14" i="33"/>
  <c r="K19" i="33"/>
  <c r="M16" i="33"/>
  <c r="K16" i="33"/>
  <c r="K15" i="33"/>
  <c r="M15" i="33"/>
  <c r="M19" i="33"/>
  <c r="M13" i="33"/>
  <c r="K13" i="33"/>
  <c r="C25" i="33"/>
</calcChain>
</file>

<file path=xl/sharedStrings.xml><?xml version="1.0" encoding="utf-8"?>
<sst xmlns="http://schemas.openxmlformats.org/spreadsheetml/2006/main" count="79" uniqueCount="72">
  <si>
    <t>Formulář pro vyplnění nabídkové ceny</t>
  </si>
  <si>
    <t>Zavedení systému PAM v prostředí SŽ</t>
  </si>
  <si>
    <t xml:space="preserve">Tento soubor obsahuje formuláře pro vyplnění nabídkové ceny.
</t>
  </si>
  <si>
    <t>Identifikace účastníka:</t>
  </si>
  <si>
    <t>Postup pro vyplnění souboru</t>
  </si>
  <si>
    <r>
      <t>Nejprve účastník vyplní položku Identifikace účastníka na řádku 16 tohoto listu. 
Dále pokračuje s vyplňováním listů "Licence" a "Nabídková cena". Na obou listech je popis konkrétních kroků pro jejich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</si>
  <si>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</si>
  <si>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pole k doplnění účastníkem</t>
  </si>
  <si>
    <t>(zápis do ostatních polí není povolen)</t>
  </si>
  <si>
    <t>Licence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</si>
  <si>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sloupcích D, E, F </t>
    </r>
    <r>
      <rPr>
        <sz val="14"/>
        <color theme="1"/>
        <rFont val="Verdana"/>
        <family val="2"/>
        <scheme val="minor"/>
      </rPr>
      <t>za každý potřebný typ licence</t>
    </r>
    <r>
      <rPr>
        <b/>
        <sz val="14"/>
        <color theme="1"/>
        <rFont val="Verdana"/>
        <family val="2"/>
        <charset val="238"/>
        <scheme val="minor"/>
      </rPr>
      <t xml:space="preserve"> </t>
    </r>
    <r>
      <rPr>
        <b/>
        <sz val="14"/>
        <color theme="1"/>
        <rFont val="Verdana"/>
        <family val="2"/>
        <scheme val="minor"/>
      </rPr>
      <t>název, počet a jednotkovou cenu</t>
    </r>
    <r>
      <rPr>
        <sz val="14"/>
        <color theme="1"/>
        <rFont val="Verdana"/>
        <family val="2"/>
        <scheme val="minor"/>
      </rPr>
      <t xml:space="preserve">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>.
Požadavky na licence jsou definovány v Příloze č. 1 ZD, kap. 5.5 "Průběžná dodávka chybějících licencí".</t>
    </r>
  </si>
  <si>
    <t xml:space="preserve">Celková cena vypočtená na řádku 30 je dále použita pro výpočet celkové nabídkové ceny v listu Nabídková cena. </t>
  </si>
  <si>
    <t>(účastník vyplní pouze řádky dle typu nabízených licencí/služeb). Účastník nemusí vyplnit všechny řádky tabulky.</t>
  </si>
  <si>
    <t>Druh licence</t>
  </si>
  <si>
    <t>Název licence</t>
  </si>
  <si>
    <t>počet</t>
  </si>
  <si>
    <t>cena/ks/1 rok*</t>
  </si>
  <si>
    <t>počet let</t>
  </si>
  <si>
    <t>cena celkem (Kč bez DPH)</t>
  </si>
  <si>
    <t>Údržba a technická podpora výrobce pro stávající licence</t>
  </si>
  <si>
    <t>Údržba a technická podpora výrobce licencí: PAS-USER-T2 / Core Privileged Account Security</t>
  </si>
  <si>
    <t>Nové licence PAM/PIM</t>
  </si>
  <si>
    <t>Perpetuální licence</t>
  </si>
  <si>
    <t>-</t>
  </si>
  <si>
    <t>Údržba perp. licencí</t>
  </si>
  <si>
    <t>Subskripce licencí</t>
  </si>
  <si>
    <r>
      <t xml:space="preserve">Ostatní licence </t>
    </r>
    <r>
      <rPr>
        <sz val="11"/>
        <color theme="1"/>
        <rFont val="Verdana"/>
        <family val="2"/>
        <scheme val="minor"/>
      </rPr>
      <t>(OS apod.)</t>
    </r>
  </si>
  <si>
    <t>Ostatní licence - subskripce</t>
  </si>
  <si>
    <t>Ostatní licence - perpetuální</t>
  </si>
  <si>
    <t>Údržba ostatních licencí</t>
  </si>
  <si>
    <t>CELKEM LICENCE A ÚDRŽBA LICENCÍ</t>
  </si>
  <si>
    <t>*) cena subskripce nebo maintenance příslušné licence na 1 rok</t>
  </si>
  <si>
    <t>Nabídková cena</t>
  </si>
  <si>
    <t>Ve sloupcích I a J ("Rozpad ceny na platební milníky") je uvedeno dělení nabídkové ceny za implementační služby na jednotlivé platební milníky. Podíly jsou stanoveny pevně Zadavatelem, konkrétní částky jsou automaticky dopočítány z nabídkové ceny za fáze F1-F4. Účastník tedy rozpad nabídkové ceny neurčuje, ve formuláři je uveden pro informaci, jak se jím stanovená nabídková cena projeví v platebních milnících.</t>
  </si>
  <si>
    <t xml:space="preserve">V případě, že formulář obsahuje červeně zbarvenou celkovou nabídkovou cenu, nabídka pravděpdobně obsahuje nesprávně vyplněné údaje, které v důsledku mohou vést až k vyloučení účastníka.      
V případě, že formulář obsahuje červeně zbarvenou celkovou nabídkovou cenu, nabídka pravděpdobně obsahuje nesprávně vyplněné údaje, které v důsledku mohou vést až k vyloučení účastníka.      
</t>
  </si>
  <si>
    <t>Fáze</t>
  </si>
  <si>
    <t>Část dodávky</t>
  </si>
  <si>
    <t>Odkaz na kapitolu TS</t>
  </si>
  <si>
    <t>Jednotková cena
(bez DPH, v CZK)</t>
  </si>
  <si>
    <t>Počet jednotek</t>
  </si>
  <si>
    <t>jedn.</t>
  </si>
  <si>
    <t>Nabídková cena 
(bez DPH, v CZK)</t>
  </si>
  <si>
    <t>Rozpad ceny 
na platební milníky</t>
  </si>
  <si>
    <t>F1-F4</t>
  </si>
  <si>
    <t>Implementační služby</t>
  </si>
  <si>
    <t>F1</t>
  </si>
  <si>
    <t>Předimplementační analýza</t>
  </si>
  <si>
    <t>5.1</t>
  </si>
  <si>
    <t>F2</t>
  </si>
  <si>
    <t>Implementace PAM pro úvodní dva cílové systémy (aktiva) v prostředí UAS, pilotní provoz implementace, školení</t>
  </si>
  <si>
    <t>5.2</t>
  </si>
  <si>
    <t>F3</t>
  </si>
  <si>
    <t>Rozšíření implementace PAM na zbývající definované systémy</t>
  </si>
  <si>
    <t>5.3</t>
  </si>
  <si>
    <t>F4</t>
  </si>
  <si>
    <t xml:space="preserve">Implementace PAM pro jeden cílový systém v prostředí TDS, pilotní provoz implementace </t>
  </si>
  <si>
    <t>5.4</t>
  </si>
  <si>
    <t>F5</t>
  </si>
  <si>
    <t>Licence, údržba licencí a technická podpora výrobce (viz list "Licence")</t>
  </si>
  <si>
    <t>5.5</t>
  </si>
  <si>
    <t>F6</t>
  </si>
  <si>
    <t>Technická podpora řešení</t>
  </si>
  <si>
    <t>5.6</t>
  </si>
  <si>
    <t>roky</t>
  </si>
  <si>
    <t>F7</t>
  </si>
  <si>
    <t>Služby na vyžádání</t>
  </si>
  <si>
    <t>5.7</t>
  </si>
  <si>
    <t>MD*</t>
  </si>
  <si>
    <t>NABÍDKOVÁ CENA CELKEM</t>
  </si>
  <si>
    <t>*MD = člověkoden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</si>
  <si>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E </t>
    </r>
    <r>
      <rPr>
        <sz val="14"/>
        <color theme="1"/>
        <rFont val="Verdana"/>
        <family val="2"/>
        <charset val="238"/>
        <scheme val="minor"/>
      </rPr>
      <t>("Jednotková cena (bez DPH, v CZK)")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dodávky řešení, cena za licence je automaticky převzata z listu "Licence", a tudíž není nutné ji ze strany účastníka doplňovat.
Ceny jednotlivých Fází F1, F2, F3 a F4 účastník nevyplňuje, cena je automaticky vypočtena z celkové ceny implementačních služeb a procentuální částky připadající na konkrétní fázi.</t>
    </r>
  </si>
  <si>
    <t>Maximální a nepřekročitelná cena veřejné zakázky (nesmí být překročena v řádku 20):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</si>
</sst>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CZK&quot;"/>
    <numFmt numFmtId="165" formatCode="#,##0.00\ [$CZK]"/>
    <numFmt numFmtId="166" formatCode="0.0%"/>
    <numFmt numFmtId="167" formatCode="#,##0\ &quot;CZK&quot;"/>
  </numFmts>
  <fonts count="27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i/>
      <sz val="11"/>
      <color rgb="FFFF0000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  <charset val="238"/>
      <scheme val="minor"/>
    </font>
    <font>
      <b/>
      <sz val="10"/>
      <color theme="1"/>
      <name val="Verdana"/>
      <family val="2"/>
    </font>
    <font>
      <i/>
      <sz val="10"/>
      <color theme="1"/>
      <name val="Verdana"/>
      <family val="2"/>
      <charset val="238"/>
      <scheme val="minor"/>
    </font>
    <font>
      <b/>
      <sz val="14"/>
      <color theme="1"/>
      <name val="Verdana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FFFFFF"/>
        <bgColor rgb="FF000000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dashed">
        <color theme="0"/>
      </left>
      <right/>
      <top style="dashed">
        <color theme="0"/>
      </top>
      <bottom/>
      <diagonal/>
    </border>
    <border>
      <left/>
      <right style="dashed">
        <color theme="0"/>
      </right>
      <top style="dashed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ashed">
        <color theme="0"/>
      </left>
      <right/>
      <top style="dashed">
        <color theme="0"/>
      </top>
      <bottom style="thin">
        <color theme="0"/>
      </bottom>
      <diagonal/>
    </border>
    <border>
      <left/>
      <right style="dashed">
        <color theme="0"/>
      </right>
      <top style="dashed">
        <color theme="0"/>
      </top>
      <bottom style="thin">
        <color theme="0"/>
      </bottom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5" fillId="0" borderId="0"/>
  </cellStyleXfs>
  <cellXfs count="109">
    <xf numFmtId="0" fontId="0" fillId="0" borderId="0" xfId="0"/>
    <xf numFmtId="0" fontId="4" fillId="0" borderId="1" xfId="3" applyFont="1" applyBorder="1"/>
    <xf numFmtId="0" fontId="4" fillId="0" borderId="2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5" xfId="3" applyFont="1" applyBorder="1"/>
    <xf numFmtId="0" fontId="4" fillId="0" borderId="6" xfId="3" applyFont="1" applyBorder="1"/>
    <xf numFmtId="0" fontId="4" fillId="0" borderId="7" xfId="3" applyFont="1" applyBorder="1"/>
    <xf numFmtId="0" fontId="4" fillId="0" borderId="8" xfId="3" applyFont="1" applyBorder="1"/>
    <xf numFmtId="0" fontId="4" fillId="0" borderId="9" xfId="3" applyFont="1" applyBorder="1"/>
    <xf numFmtId="0" fontId="6" fillId="0" borderId="1" xfId="3" applyFont="1" applyBorder="1"/>
    <xf numFmtId="0" fontId="4" fillId="0" borderId="11" xfId="3" applyFont="1" applyBorder="1"/>
    <xf numFmtId="0" fontId="4" fillId="0" borderId="12" xfId="3" applyFont="1" applyBorder="1"/>
    <xf numFmtId="0" fontId="4" fillId="0" borderId="13" xfId="3" applyFont="1" applyBorder="1"/>
    <xf numFmtId="0" fontId="4" fillId="0" borderId="14" xfId="3" applyFont="1" applyBorder="1"/>
    <xf numFmtId="0" fontId="7" fillId="3" borderId="0" xfId="3" applyFont="1" applyFill="1"/>
    <xf numFmtId="0" fontId="4" fillId="0" borderId="10" xfId="3" applyFont="1" applyBorder="1"/>
    <xf numFmtId="0" fontId="14" fillId="0" borderId="1" xfId="3" applyFont="1" applyBorder="1"/>
    <xf numFmtId="0" fontId="14" fillId="0" borderId="3" xfId="3" applyFont="1" applyBorder="1"/>
    <xf numFmtId="0" fontId="16" fillId="0" borderId="3" xfId="3" applyFont="1" applyBorder="1"/>
    <xf numFmtId="0" fontId="12" fillId="0" borderId="0" xfId="3" applyFont="1" applyAlignment="1">
      <alignment horizontal="left" vertical="center"/>
    </xf>
    <xf numFmtId="0" fontId="0" fillId="3" borderId="0" xfId="0" applyFill="1"/>
    <xf numFmtId="0" fontId="9" fillId="5" borderId="15" xfId="3" applyFont="1" applyFill="1" applyBorder="1" applyAlignment="1">
      <alignment horizontal="center" vertical="center" wrapText="1"/>
    </xf>
    <xf numFmtId="0" fontId="17" fillId="3" borderId="0" xfId="0" applyFont="1" applyFill="1"/>
    <xf numFmtId="0" fontId="10" fillId="3" borderId="0" xfId="3" applyFont="1" applyFill="1" applyAlignment="1">
      <alignment horizontal="left" vertical="top" wrapText="1"/>
    </xf>
    <xf numFmtId="0" fontId="18" fillId="3" borderId="0" xfId="0" applyFont="1" applyFill="1"/>
    <xf numFmtId="0" fontId="19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vertical="center"/>
    </xf>
    <xf numFmtId="9" fontId="21" fillId="3" borderId="0" xfId="0" applyNumberFormat="1" applyFont="1" applyFill="1" applyAlignment="1">
      <alignment vertical="center"/>
    </xf>
    <xf numFmtId="10" fontId="21" fillId="3" borderId="0" xfId="2" applyNumberFormat="1" applyFont="1" applyFill="1" applyAlignment="1">
      <alignment vertical="center"/>
    </xf>
    <xf numFmtId="166" fontId="0" fillId="3" borderId="0" xfId="0" applyNumberFormat="1" applyFill="1"/>
    <xf numFmtId="0" fontId="21" fillId="3" borderId="1" xfId="0" applyFont="1" applyFill="1" applyBorder="1"/>
    <xf numFmtId="166" fontId="10" fillId="0" borderId="1" xfId="2" quotePrefix="1" applyNumberFormat="1" applyFont="1" applyFill="1" applyBorder="1" applyAlignment="1" applyProtection="1">
      <alignment horizontal="right" vertical="center" wrapText="1"/>
    </xf>
    <xf numFmtId="166" fontId="0" fillId="0" borderId="1" xfId="0" applyNumberFormat="1" applyBorder="1"/>
    <xf numFmtId="0" fontId="20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left"/>
    </xf>
    <xf numFmtId="0" fontId="22" fillId="0" borderId="10" xfId="3" applyFont="1" applyBorder="1"/>
    <xf numFmtId="0" fontId="4" fillId="7" borderId="1" xfId="3" applyFont="1" applyFill="1" applyBorder="1"/>
    <xf numFmtId="0" fontId="10" fillId="6" borderId="1" xfId="3" applyFont="1" applyFill="1" applyBorder="1" applyAlignment="1">
      <alignment horizontal="left" vertical="center" wrapText="1"/>
    </xf>
    <xf numFmtId="164" fontId="13" fillId="0" borderId="1" xfId="0" applyNumberFormat="1" applyFont="1" applyBorder="1" applyAlignment="1">
      <alignment vertical="center"/>
    </xf>
    <xf numFmtId="0" fontId="0" fillId="3" borderId="0" xfId="0" applyFill="1" applyAlignment="1">
      <alignment vertical="center"/>
    </xf>
    <xf numFmtId="0" fontId="2" fillId="8" borderId="1" xfId="3" applyFont="1" applyFill="1" applyBorder="1" applyAlignment="1">
      <alignment horizontal="center" vertical="center" wrapText="1"/>
    </xf>
    <xf numFmtId="0" fontId="10" fillId="8" borderId="1" xfId="3" applyFont="1" applyFill="1" applyBorder="1" applyAlignment="1">
      <alignment horizontal="left" vertical="center" wrapText="1"/>
    </xf>
    <xf numFmtId="0" fontId="10" fillId="8" borderId="1" xfId="3" applyFont="1" applyFill="1" applyBorder="1" applyAlignment="1">
      <alignment horizontal="center" vertical="center" wrapText="1"/>
    </xf>
    <xf numFmtId="165" fontId="10" fillId="8" borderId="1" xfId="3" applyNumberFormat="1" applyFont="1" applyFill="1" applyBorder="1" applyAlignment="1">
      <alignment vertical="center" wrapText="1"/>
    </xf>
    <xf numFmtId="0" fontId="13" fillId="9" borderId="1" xfId="0" applyFont="1" applyFill="1" applyBorder="1" applyAlignment="1">
      <alignment vertical="center"/>
    </xf>
    <xf numFmtId="0" fontId="10" fillId="9" borderId="1" xfId="3" applyFont="1" applyFill="1" applyBorder="1" applyAlignment="1">
      <alignment horizontal="left" vertical="center" wrapText="1"/>
    </xf>
    <xf numFmtId="0" fontId="2" fillId="6" borderId="1" xfId="3" applyFont="1" applyFill="1" applyBorder="1" applyAlignment="1">
      <alignment horizontal="center" vertical="center" wrapText="1"/>
    </xf>
    <xf numFmtId="0" fontId="10" fillId="6" borderId="1" xfId="3" applyFont="1" applyFill="1" applyBorder="1" applyAlignment="1">
      <alignment horizontal="center" vertical="center" wrapText="1"/>
    </xf>
    <xf numFmtId="165" fontId="10" fillId="6" borderId="3" xfId="3" applyNumberFormat="1" applyFont="1" applyFill="1" applyBorder="1" applyAlignment="1">
      <alignment vertical="center" wrapText="1"/>
    </xf>
    <xf numFmtId="164" fontId="13" fillId="9" borderId="3" xfId="0" applyNumberFormat="1" applyFont="1" applyFill="1" applyBorder="1" applyAlignment="1">
      <alignment vertical="center"/>
    </xf>
    <xf numFmtId="164" fontId="13" fillId="0" borderId="0" xfId="0" applyNumberFormat="1" applyFont="1" applyAlignment="1">
      <alignment vertical="center"/>
    </xf>
    <xf numFmtId="165" fontId="2" fillId="0" borderId="1" xfId="3" quotePrefix="1" applyNumberFormat="1" applyFont="1" applyBorder="1" applyAlignment="1">
      <alignment horizontal="center" vertical="center" wrapText="1"/>
    </xf>
    <xf numFmtId="164" fontId="13" fillId="0" borderId="21" xfId="0" applyNumberFormat="1" applyFont="1" applyBorder="1" applyAlignment="1">
      <alignment horizontal="right" vertical="center"/>
    </xf>
    <xf numFmtId="164" fontId="13" fillId="0" borderId="22" xfId="0" applyNumberFormat="1" applyFont="1" applyBorder="1" applyAlignment="1">
      <alignment vertical="center"/>
    </xf>
    <xf numFmtId="165" fontId="2" fillId="0" borderId="17" xfId="3" quotePrefix="1" applyNumberFormat="1" applyFont="1" applyBorder="1" applyAlignment="1">
      <alignment horizontal="center" vertical="center" wrapText="1"/>
    </xf>
    <xf numFmtId="166" fontId="10" fillId="0" borderId="20" xfId="2" quotePrefix="1" applyNumberFormat="1" applyFont="1" applyFill="1" applyBorder="1" applyAlignment="1" applyProtection="1">
      <alignment horizontal="right" vertical="center" wrapText="1"/>
    </xf>
    <xf numFmtId="0" fontId="2" fillId="10" borderId="1" xfId="3" applyFont="1" applyFill="1" applyBorder="1" applyAlignment="1">
      <alignment horizontal="center" vertical="center" wrapText="1"/>
    </xf>
    <xf numFmtId="0" fontId="10" fillId="10" borderId="1" xfId="3" applyFont="1" applyFill="1" applyBorder="1" applyAlignment="1">
      <alignment horizontal="left" vertical="center" wrapText="1"/>
    </xf>
    <xf numFmtId="49" fontId="10" fillId="10" borderId="1" xfId="3" applyNumberFormat="1" applyFont="1" applyFill="1" applyBorder="1" applyAlignment="1">
      <alignment horizontal="center" vertical="center" wrapText="1"/>
    </xf>
    <xf numFmtId="0" fontId="10" fillId="10" borderId="1" xfId="3" applyFont="1" applyFill="1" applyBorder="1" applyAlignment="1">
      <alignment horizontal="center" vertical="center" wrapText="1"/>
    </xf>
    <xf numFmtId="0" fontId="2" fillId="10" borderId="1" xfId="3" applyFont="1" applyFill="1" applyBorder="1" applyAlignment="1">
      <alignment horizontal="center" vertical="center"/>
    </xf>
    <xf numFmtId="49" fontId="10" fillId="10" borderId="1" xfId="3" applyNumberFormat="1" applyFont="1" applyFill="1" applyBorder="1" applyAlignment="1">
      <alignment horizontal="left" vertical="center" wrapText="1"/>
    </xf>
    <xf numFmtId="9" fontId="10" fillId="10" borderId="16" xfId="2" quotePrefix="1" applyFont="1" applyFill="1" applyBorder="1" applyAlignment="1">
      <alignment horizontal="center" vertical="center" wrapText="1"/>
    </xf>
    <xf numFmtId="165" fontId="10" fillId="10" borderId="16" xfId="3" quotePrefix="1" applyNumberFormat="1" applyFont="1" applyFill="1" applyBorder="1" applyAlignment="1">
      <alignment vertical="center" wrapText="1"/>
    </xf>
    <xf numFmtId="165" fontId="10" fillId="10" borderId="3" xfId="3" quotePrefix="1" applyNumberFormat="1" applyFont="1" applyFill="1" applyBorder="1" applyAlignment="1">
      <alignment vertical="center" wrapText="1"/>
    </xf>
    <xf numFmtId="0" fontId="4" fillId="0" borderId="10" xfId="3" applyFont="1" applyBorder="1" applyAlignment="1">
      <alignment vertical="center"/>
    </xf>
    <xf numFmtId="0" fontId="21" fillId="11" borderId="0" xfId="0" applyFont="1" applyFill="1" applyAlignment="1">
      <alignment vertical="center"/>
    </xf>
    <xf numFmtId="165" fontId="10" fillId="7" borderId="3" xfId="3" applyNumberFormat="1" applyFont="1" applyFill="1" applyBorder="1" applyAlignment="1" applyProtection="1">
      <alignment vertical="center" wrapText="1"/>
      <protection locked="0"/>
    </xf>
    <xf numFmtId="49" fontId="10" fillId="8" borderId="1" xfId="3" applyNumberFormat="1" applyFont="1" applyFill="1" applyBorder="1" applyAlignment="1">
      <alignment horizontal="center" vertical="center" wrapText="1"/>
    </xf>
    <xf numFmtId="9" fontId="10" fillId="0" borderId="16" xfId="2" quotePrefix="1" applyFont="1" applyFill="1" applyBorder="1" applyAlignment="1">
      <alignment horizontal="center" vertical="center" wrapText="1"/>
    </xf>
    <xf numFmtId="165" fontId="10" fillId="0" borderId="3" xfId="3" quotePrefix="1" applyNumberFormat="1" applyFont="1" applyBorder="1" applyAlignment="1">
      <alignment vertical="center" wrapText="1"/>
    </xf>
    <xf numFmtId="165" fontId="10" fillId="7" borderId="1" xfId="3" applyNumberFormat="1" applyFont="1" applyFill="1" applyBorder="1" applyAlignment="1" applyProtection="1">
      <alignment vertical="center" wrapText="1"/>
      <protection locked="0"/>
    </xf>
    <xf numFmtId="0" fontId="10" fillId="7" borderId="1" xfId="3" applyFont="1" applyFill="1" applyBorder="1" applyAlignment="1" applyProtection="1">
      <alignment vertical="center" wrapText="1"/>
      <protection locked="0"/>
    </xf>
    <xf numFmtId="0" fontId="10" fillId="10" borderId="1" xfId="3" applyFont="1" applyFill="1" applyBorder="1" applyAlignment="1">
      <alignment vertical="center" wrapText="1"/>
    </xf>
    <xf numFmtId="0" fontId="10" fillId="10" borderId="1" xfId="3" applyFont="1" applyFill="1" applyBorder="1" applyAlignment="1">
      <alignment wrapText="1"/>
    </xf>
    <xf numFmtId="0" fontId="23" fillId="0" borderId="1" xfId="0" applyFont="1" applyBorder="1" applyAlignment="1">
      <alignment horizontal="center" vertical="center" wrapText="1"/>
    </xf>
    <xf numFmtId="0" fontId="0" fillId="3" borderId="1" xfId="0" applyFill="1" applyBorder="1"/>
    <xf numFmtId="0" fontId="23" fillId="0" borderId="1" xfId="0" applyFont="1" applyBorder="1"/>
    <xf numFmtId="0" fontId="23" fillId="0" borderId="1" xfId="0" applyFont="1" applyBorder="1" applyAlignment="1">
      <alignment horizontal="right" indent="1"/>
    </xf>
    <xf numFmtId="4" fontId="23" fillId="0" borderId="1" xfId="0" applyNumberFormat="1" applyFont="1" applyBorder="1"/>
    <xf numFmtId="0" fontId="25" fillId="0" borderId="1" xfId="0" applyFont="1" applyBorder="1"/>
    <xf numFmtId="167" fontId="20" fillId="0" borderId="1" xfId="0" applyNumberFormat="1" applyFont="1" applyBorder="1"/>
    <xf numFmtId="0" fontId="4" fillId="0" borderId="3" xfId="3" applyFont="1" applyBorder="1" applyAlignment="1">
      <alignment horizontal="left" vertical="top" wrapText="1"/>
    </xf>
    <xf numFmtId="0" fontId="4" fillId="0" borderId="10" xfId="3" applyFont="1" applyBorder="1" applyAlignment="1">
      <alignment horizontal="left" vertical="top" wrapText="1"/>
    </xf>
    <xf numFmtId="0" fontId="4" fillId="0" borderId="7" xfId="3" applyFont="1" applyBorder="1" applyAlignment="1">
      <alignment horizontal="left" vertical="top" wrapText="1"/>
    </xf>
    <xf numFmtId="0" fontId="4" fillId="2" borderId="3" xfId="3" applyFont="1" applyFill="1" applyBorder="1" applyAlignment="1">
      <alignment horizontal="left" vertical="top" wrapText="1"/>
    </xf>
    <xf numFmtId="0" fontId="4" fillId="2" borderId="10" xfId="3" applyFont="1" applyFill="1" applyBorder="1" applyAlignment="1">
      <alignment horizontal="left" vertical="top" wrapText="1"/>
    </xf>
    <xf numFmtId="0" fontId="4" fillId="2" borderId="7" xfId="3" applyFont="1" applyFill="1" applyBorder="1" applyAlignment="1">
      <alignment horizontal="left" vertical="top" wrapText="1"/>
    </xf>
    <xf numFmtId="0" fontId="4" fillId="7" borderId="3" xfId="3" applyFont="1" applyFill="1" applyBorder="1" applyAlignment="1" applyProtection="1">
      <alignment horizontal="left"/>
      <protection locked="0"/>
    </xf>
    <xf numFmtId="0" fontId="4" fillId="7" borderId="10" xfId="3" applyFont="1" applyFill="1" applyBorder="1" applyAlignment="1" applyProtection="1">
      <alignment horizontal="left"/>
      <protection locked="0"/>
    </xf>
    <xf numFmtId="0" fontId="4" fillId="7" borderId="7" xfId="3" applyFont="1" applyFill="1" applyBorder="1" applyAlignment="1" applyProtection="1">
      <alignment horizontal="left"/>
      <protection locked="0"/>
    </xf>
    <xf numFmtId="0" fontId="4" fillId="0" borderId="3" xfId="3" applyFont="1" applyBorder="1" applyAlignment="1">
      <alignment horizontal="left"/>
    </xf>
    <xf numFmtId="0" fontId="4" fillId="0" borderId="10" xfId="3" applyFont="1" applyBorder="1" applyAlignment="1">
      <alignment horizontal="left"/>
    </xf>
    <xf numFmtId="0" fontId="15" fillId="3" borderId="0" xfId="3" applyFont="1" applyFill="1" applyAlignment="1">
      <alignment horizontal="left" vertical="top" wrapText="1"/>
    </xf>
    <xf numFmtId="0" fontId="7" fillId="3" borderId="0" xfId="3" applyFont="1" applyFill="1" applyAlignment="1">
      <alignment vertical="top" wrapText="1"/>
    </xf>
    <xf numFmtId="0" fontId="10" fillId="8" borderId="1" xfId="3" applyFont="1" applyFill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 wrapText="1"/>
    </xf>
    <xf numFmtId="0" fontId="9" fillId="5" borderId="23" xfId="3" applyFont="1" applyFill="1" applyBorder="1" applyAlignment="1">
      <alignment horizontal="center" vertical="center" wrapText="1"/>
    </xf>
    <xf numFmtId="0" fontId="9" fillId="5" borderId="24" xfId="3" applyFont="1" applyFill="1" applyBorder="1" applyAlignment="1">
      <alignment horizontal="center" vertical="center" wrapText="1"/>
    </xf>
    <xf numFmtId="0" fontId="24" fillId="8" borderId="1" xfId="3" applyFont="1" applyFill="1" applyBorder="1" applyAlignment="1">
      <alignment horizontal="center" vertical="center" wrapText="1"/>
    </xf>
    <xf numFmtId="0" fontId="24" fillId="8" borderId="3" xfId="3" applyFont="1" applyFill="1" applyBorder="1" applyAlignment="1">
      <alignment horizontal="left" vertical="center" wrapText="1"/>
    </xf>
    <xf numFmtId="0" fontId="24" fillId="8" borderId="7" xfId="3" applyFont="1" applyFill="1" applyBorder="1" applyAlignment="1">
      <alignment horizontal="left" vertical="center" wrapText="1"/>
    </xf>
    <xf numFmtId="0" fontId="7" fillId="3" borderId="0" xfId="3" applyFont="1" applyFill="1" applyAlignment="1">
      <alignment horizontal="left" vertical="top" wrapText="1"/>
    </xf>
    <xf numFmtId="0" fontId="9" fillId="4" borderId="18" xfId="3" applyFont="1" applyFill="1" applyBorder="1" applyAlignment="1">
      <alignment horizontal="center" vertical="center" wrapText="1"/>
    </xf>
    <xf numFmtId="0" fontId="9" fillId="4" borderId="19" xfId="3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left" wrapText="1"/>
    </xf>
  </cellXfs>
  <cellStyles count="4">
    <cellStyle name="Normal 2" xfId="1" xr:uid="{3428245F-33AC-427B-8D97-B1170F71C089}"/>
    <cellStyle name="Normal 3" xfId="3" xr:uid="{33D0FA27-ABA9-4608-8F76-BD992DE9FF09}"/>
    <cellStyle name="Normální" xfId="0" builtinId="0"/>
    <cellStyle name="Procenta" xfId="2" builtinId="5"/>
  </cellStyles>
  <dxfs count="1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C9EAFF"/>
      <color rgb="FFFBFBFB"/>
      <color rgb="FFFAFAFA"/>
      <color rgb="FF000000"/>
      <color rgb="FFFFEFE7"/>
      <color rgb="FF203764"/>
      <color rgb="FFFF6D6D"/>
      <color rgb="FFE7F6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112192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Šorf David, Mgr." id="{1AEE1468-BF9B-46AC-8467-7F6806CAFDFC}" userId="S::sorfd@spravazeleznic.cz::d348e08e-e786-4d2e-ae57-7aace99ccb80" providerId="AD"/>
  <person displayName="Vladimír Páral" id="{3F505542-6840-4DE6-B60D-285266354A2D}" userId="S::vladimir.paral@deepview.cz::e4393f2a-1a85-4b08-8b5e-e76d9614d62c" providerId="AD"/>
</personList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2" dT="2023-05-22T07:49:49.33" personId="{1AEE1468-BF9B-46AC-8467-7F6806CAFDFC}" id="{B50CAC3E-38E8-4D7D-9174-74D64E12A8AC}">
    <text>Do řádku 4 a 6 nelze vpisovat ani doplňovat komentáře. Sloupec E je nazván nepřesně, respektive neobsahuje úplný název Správně: "Jednotková cena (bez DPH, v CZK). Dále řádek Ceny jednotlivých Fází F1, F2, F3 a F4 - nedává smysl neuvádět poslední F a nahrazovat jej tečkami.</text>
  </threadedComment>
  <threadedComment ref="E12" dT="2023-05-30T12:58:59.51" personId="{3F505542-6840-4DE6-B60D-285266354A2D}" id="{6DB739FB-F7AF-44CF-9F4F-814BA1B17B4D}" parentId="{B50CAC3E-38E8-4D7D-9174-74D64E12A8AC}">
    <text>Upravit v řádku 4, vypsat všechny fáze ...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>
    <tabColor theme="4"/>
    <pageSetUpPr fitToPage="1"/>
  </sheetPr>
  <dimension ref="A1:M29"/>
  <sheetViews>
    <sheetView showGridLines="0" zoomScale="110" workbookViewId="0">
      <selection activeCell="F16" sqref="F16:K16"/>
    </sheetView>
  </sheetViews>
  <sheetFormatPr defaultColWidth="6.19921875" defaultRowHeight="14.25" x14ac:dyDescent="0.2"/>
  <cols>
    <col min="1" max="1" width="6.19921875" style="1"/>
    <col min="2" max="12" width="7.296875" style="1" customWidth="1"/>
    <col min="13" max="16384" width="6.19921875" style="1"/>
  </cols>
  <sheetData>
    <row r="1" spans="1:13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">
      <c r="A3" s="3"/>
      <c r="B3" s="8"/>
      <c r="L3" s="9"/>
      <c r="M3" s="7"/>
    </row>
    <row r="4" spans="1:13" x14ac:dyDescent="0.2">
      <c r="A4" s="3"/>
      <c r="B4" s="8"/>
      <c r="L4" s="9"/>
      <c r="M4" s="7"/>
    </row>
    <row r="5" spans="1:13" x14ac:dyDescent="0.2">
      <c r="A5" s="3"/>
      <c r="B5" s="8"/>
      <c r="L5" s="9"/>
      <c r="M5" s="7"/>
    </row>
    <row r="6" spans="1:13" x14ac:dyDescent="0.2">
      <c r="A6" s="3"/>
      <c r="B6" s="8"/>
      <c r="L6" s="9"/>
      <c r="M6" s="7"/>
    </row>
    <row r="7" spans="1:13" x14ac:dyDescent="0.2">
      <c r="A7" s="3"/>
      <c r="B7" s="8"/>
      <c r="L7" s="9"/>
      <c r="M7" s="7"/>
    </row>
    <row r="8" spans="1:13" x14ac:dyDescent="0.2">
      <c r="A8" s="3"/>
      <c r="B8" s="8"/>
      <c r="L8" s="9"/>
      <c r="M8" s="7"/>
    </row>
    <row r="9" spans="1:13" x14ac:dyDescent="0.2">
      <c r="A9" s="3"/>
      <c r="B9" s="8"/>
      <c r="L9" s="9"/>
      <c r="M9" s="7"/>
    </row>
    <row r="10" spans="1:13" ht="22.5" x14ac:dyDescent="0.3">
      <c r="A10" s="3"/>
      <c r="B10" s="8"/>
      <c r="C10" s="10" t="s">
        <v>0</v>
      </c>
      <c r="L10" s="9"/>
      <c r="M10" s="7"/>
    </row>
    <row r="11" spans="1:13" x14ac:dyDescent="0.2">
      <c r="A11" s="3"/>
      <c r="B11" s="8"/>
      <c r="C11" s="1" t="s">
        <v>1</v>
      </c>
      <c r="L11" s="9"/>
      <c r="M11" s="7"/>
    </row>
    <row r="12" spans="1:13" x14ac:dyDescent="0.2">
      <c r="A12" s="3"/>
      <c r="B12" s="8"/>
      <c r="L12" s="9"/>
      <c r="M12" s="7"/>
    </row>
    <row r="13" spans="1:13" x14ac:dyDescent="0.2">
      <c r="A13" s="3"/>
      <c r="B13" s="8"/>
      <c r="L13" s="9"/>
      <c r="M13" s="7"/>
    </row>
    <row r="14" spans="1:13" x14ac:dyDescent="0.2">
      <c r="A14" s="3"/>
      <c r="B14" s="8"/>
      <c r="L14" s="9"/>
      <c r="M14" s="7"/>
    </row>
    <row r="15" spans="1:13" ht="43.35" customHeight="1" x14ac:dyDescent="0.2">
      <c r="A15" s="3"/>
      <c r="B15" s="8"/>
      <c r="C15" s="84" t="s">
        <v>2</v>
      </c>
      <c r="D15" s="85"/>
      <c r="E15" s="85"/>
      <c r="F15" s="85"/>
      <c r="G15" s="85"/>
      <c r="H15" s="85"/>
      <c r="I15" s="85"/>
      <c r="J15" s="85"/>
      <c r="K15" s="86"/>
      <c r="L15" s="9"/>
      <c r="M15" s="7"/>
    </row>
    <row r="16" spans="1:13" x14ac:dyDescent="0.2">
      <c r="A16" s="3"/>
      <c r="B16" s="8"/>
      <c r="C16" s="93" t="s">
        <v>3</v>
      </c>
      <c r="D16" s="94"/>
      <c r="E16" s="94"/>
      <c r="F16" s="90"/>
      <c r="G16" s="91"/>
      <c r="H16" s="91"/>
      <c r="I16" s="91"/>
      <c r="J16" s="91"/>
      <c r="K16" s="92"/>
      <c r="L16" s="9"/>
      <c r="M16" s="7"/>
    </row>
    <row r="17" spans="1:13" x14ac:dyDescent="0.2">
      <c r="A17" s="3"/>
      <c r="B17" s="8"/>
      <c r="C17" s="3"/>
      <c r="D17" s="7"/>
      <c r="E17" s="3"/>
      <c r="F17" s="16"/>
      <c r="G17" s="16"/>
      <c r="H17" s="16"/>
      <c r="I17" s="16"/>
      <c r="J17" s="16"/>
      <c r="K17" s="7"/>
      <c r="L17" s="9"/>
      <c r="M17" s="7"/>
    </row>
    <row r="18" spans="1:13" x14ac:dyDescent="0.2">
      <c r="A18" s="3"/>
      <c r="B18" s="8"/>
      <c r="L18" s="9"/>
      <c r="M18" s="7"/>
    </row>
    <row r="19" spans="1:13" ht="15" x14ac:dyDescent="0.2">
      <c r="A19" s="3"/>
      <c r="B19" s="8"/>
      <c r="C19" s="17" t="s">
        <v>4</v>
      </c>
      <c r="L19" s="9"/>
      <c r="M19" s="7"/>
    </row>
    <row r="20" spans="1:13" ht="4.5" customHeight="1" x14ac:dyDescent="0.2">
      <c r="A20" s="3"/>
      <c r="B20" s="8"/>
      <c r="C20" s="18"/>
      <c r="D20" s="16"/>
      <c r="E20" s="16"/>
      <c r="F20" s="16"/>
      <c r="G20" s="16"/>
      <c r="H20" s="16"/>
      <c r="I20" s="16"/>
      <c r="J20" s="16"/>
      <c r="K20" s="7"/>
      <c r="L20" s="9"/>
      <c r="M20" s="7"/>
    </row>
    <row r="21" spans="1:13" ht="68.099999999999994" customHeight="1" x14ac:dyDescent="0.2">
      <c r="A21" s="3"/>
      <c r="B21" s="8"/>
      <c r="C21" s="87" t="s">
        <v>5</v>
      </c>
      <c r="D21" s="88"/>
      <c r="E21" s="88"/>
      <c r="F21" s="88"/>
      <c r="G21" s="88"/>
      <c r="H21" s="88"/>
      <c r="I21" s="88"/>
      <c r="J21" s="88"/>
      <c r="K21" s="89"/>
      <c r="L21" s="9"/>
      <c r="M21" s="7"/>
    </row>
    <row r="22" spans="1:13" x14ac:dyDescent="0.2">
      <c r="A22" s="3"/>
      <c r="B22" s="8"/>
      <c r="C22" s="3"/>
      <c r="D22" s="16"/>
      <c r="E22" s="16"/>
      <c r="F22" s="16"/>
      <c r="G22" s="16"/>
      <c r="H22" s="16"/>
      <c r="I22" s="16"/>
      <c r="J22" s="16"/>
      <c r="K22" s="7"/>
      <c r="L22" s="9"/>
      <c r="M22" s="7"/>
    </row>
    <row r="23" spans="1:13" x14ac:dyDescent="0.2">
      <c r="A23" s="3"/>
      <c r="B23" s="8"/>
      <c r="C23" s="19" t="s">
        <v>6</v>
      </c>
      <c r="D23" s="16"/>
      <c r="E23" s="16"/>
      <c r="F23" s="16"/>
      <c r="G23" s="16"/>
      <c r="H23" s="16"/>
      <c r="I23" s="16"/>
      <c r="J23" s="16"/>
      <c r="K23" s="7"/>
      <c r="L23" s="9"/>
      <c r="M23" s="7"/>
    </row>
    <row r="24" spans="1:13" ht="6.75" customHeight="1" x14ac:dyDescent="0.2">
      <c r="A24" s="3"/>
      <c r="B24" s="8"/>
      <c r="C24" s="3"/>
      <c r="D24" s="16"/>
      <c r="E24" s="16"/>
      <c r="F24" s="16"/>
      <c r="G24" s="16"/>
      <c r="H24" s="16"/>
      <c r="I24" s="16"/>
      <c r="J24" s="16"/>
      <c r="K24" s="7"/>
      <c r="L24" s="9"/>
      <c r="M24" s="7"/>
    </row>
    <row r="25" spans="1:13" ht="17.25" customHeight="1" x14ac:dyDescent="0.2">
      <c r="A25" s="3"/>
      <c r="B25" s="8"/>
      <c r="C25" s="38"/>
      <c r="D25" s="67" t="s">
        <v>7</v>
      </c>
      <c r="E25" s="16"/>
      <c r="F25" s="16"/>
      <c r="G25" s="16"/>
      <c r="H25" s="16"/>
      <c r="I25" s="16"/>
      <c r="J25" s="16"/>
      <c r="K25" s="7"/>
      <c r="L25" s="9"/>
      <c r="M25" s="7"/>
    </row>
    <row r="26" spans="1:13" x14ac:dyDescent="0.2">
      <c r="A26" s="3"/>
      <c r="B26" s="8"/>
      <c r="D26" s="37" t="s">
        <v>8</v>
      </c>
      <c r="E26" s="16"/>
      <c r="F26" s="16"/>
      <c r="G26" s="16"/>
      <c r="H26" s="16"/>
      <c r="I26" s="16"/>
      <c r="J26" s="16"/>
      <c r="K26" s="7"/>
      <c r="L26" s="9"/>
      <c r="M26" s="7"/>
    </row>
    <row r="27" spans="1:13" x14ac:dyDescent="0.2">
      <c r="A27" s="3"/>
      <c r="B27" s="8"/>
      <c r="C27" s="3"/>
      <c r="D27" s="16"/>
      <c r="E27" s="16"/>
      <c r="F27" s="16"/>
      <c r="G27" s="16"/>
      <c r="H27" s="16"/>
      <c r="I27" s="16"/>
      <c r="J27" s="16"/>
      <c r="K27" s="7"/>
      <c r="L27" s="9"/>
      <c r="M27" s="7"/>
    </row>
    <row r="28" spans="1:13" x14ac:dyDescent="0.2">
      <c r="A28" s="3"/>
      <c r="B28" s="11"/>
      <c r="C28" s="12"/>
      <c r="D28" s="12"/>
      <c r="E28" s="12"/>
      <c r="F28" s="12"/>
      <c r="G28" s="12"/>
      <c r="H28" s="12"/>
      <c r="I28" s="12"/>
      <c r="J28" s="12"/>
      <c r="K28" s="12"/>
      <c r="L28" s="13"/>
      <c r="M28" s="7"/>
    </row>
    <row r="29" spans="1:13" x14ac:dyDescent="0.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</sheetData>
  <sheetProtection algorithmName="SHA-512" hashValue="dylVa88XV3o/6uUpZPfE2USClPE7ZYO2zQ2K76gjEbmslYTxJ7WKe5GtXuHBtT+QMac4LVZh5cnvaWvK+1OCGw==" saltValue="IPiyGaa09JLHkshYiOplmQ==" spinCount="100000" sheet="1" objects="1" scenarios="1" selectLockedCells="1"/>
  <mergeCells count="4">
    <mergeCell ref="C15:K15"/>
    <mergeCell ref="C21:K21"/>
    <mergeCell ref="F16:K16"/>
    <mergeCell ref="C16:E16"/>
  </mergeCells>
  <pageMargins left="0.25" right="0.25" top="0.75" bottom="0.75" header="0.3" footer="0.3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56928-F6A6-460B-941C-0354AECA69F5}">
  <sheetPr>
    <tabColor theme="6" tint="0.79998168889431442"/>
  </sheetPr>
  <dimension ref="B2:O32"/>
  <sheetViews>
    <sheetView topLeftCell="B1" zoomScaleNormal="100" workbookViewId="0">
      <selection activeCell="D20" sqref="D20"/>
    </sheetView>
  </sheetViews>
  <sheetFormatPr defaultColWidth="8.69921875" defaultRowHeight="14.25" x14ac:dyDescent="0.2"/>
  <cols>
    <col min="1" max="1" width="4.3984375" style="21" customWidth="1"/>
    <col min="2" max="2" width="13.09765625" style="21" customWidth="1"/>
    <col min="3" max="3" width="31.09765625" style="21" customWidth="1"/>
    <col min="4" max="4" width="68.19921875" style="21" customWidth="1"/>
    <col min="5" max="5" width="11.296875" style="21" customWidth="1"/>
    <col min="6" max="6" width="13.5" style="21" customWidth="1"/>
    <col min="7" max="7" width="5.3984375" style="21" customWidth="1"/>
    <col min="8" max="8" width="18.3984375" style="21" customWidth="1"/>
    <col min="9" max="9" width="7" style="21" customWidth="1"/>
    <col min="10" max="10" width="13.69921875" style="21" customWidth="1"/>
    <col min="11" max="12" width="5.5" style="21" hidden="1" customWidth="1"/>
    <col min="13" max="13" width="8" style="21" hidden="1" customWidth="1"/>
    <col min="14" max="16384" width="8.69921875" style="21"/>
  </cols>
  <sheetData>
    <row r="2" spans="2:15" ht="24.75" x14ac:dyDescent="0.25">
      <c r="B2" s="20" t="s">
        <v>9</v>
      </c>
      <c r="D2" s="15"/>
      <c r="E2" s="15"/>
      <c r="F2" s="15"/>
      <c r="G2" s="15"/>
    </row>
    <row r="3" spans="2:15" ht="18" x14ac:dyDescent="0.25">
      <c r="B3" s="15"/>
      <c r="D3" s="15"/>
      <c r="E3" s="15"/>
      <c r="F3" s="15"/>
      <c r="G3" s="15"/>
    </row>
    <row r="4" spans="2:15" ht="42.75" customHeight="1" x14ac:dyDescent="0.25">
      <c r="B4" s="96" t="s">
        <v>10</v>
      </c>
      <c r="C4" s="96"/>
      <c r="D4" s="96"/>
      <c r="E4" s="96"/>
      <c r="F4" s="96"/>
      <c r="G4" s="96"/>
      <c r="H4" s="96"/>
      <c r="I4" s="15"/>
      <c r="J4" s="15"/>
    </row>
    <row r="5" spans="2:15" ht="7.5" customHeight="1" x14ac:dyDescent="0.25">
      <c r="B5" s="15"/>
      <c r="D5" s="15"/>
      <c r="E5" s="15"/>
      <c r="F5" s="15"/>
      <c r="G5" s="15"/>
    </row>
    <row r="6" spans="2:15" ht="18" x14ac:dyDescent="0.2">
      <c r="B6" s="95" t="s">
        <v>11</v>
      </c>
      <c r="C6" s="95"/>
      <c r="D6" s="95"/>
      <c r="E6" s="95"/>
      <c r="F6" s="95"/>
      <c r="G6" s="95"/>
      <c r="H6" s="95"/>
      <c r="I6" s="95"/>
      <c r="J6" s="95"/>
    </row>
    <row r="7" spans="2:15" ht="18" x14ac:dyDescent="0.2">
      <c r="B7" s="95" t="s">
        <v>12</v>
      </c>
      <c r="C7" s="95"/>
      <c r="D7" s="95"/>
      <c r="E7" s="95"/>
      <c r="F7" s="95"/>
      <c r="G7" s="95"/>
      <c r="H7" s="95"/>
      <c r="I7" s="95"/>
      <c r="J7" s="95"/>
    </row>
    <row r="8" spans="2:15" ht="32.1" customHeight="1" x14ac:dyDescent="0.2">
      <c r="B8" s="100" t="s">
        <v>13</v>
      </c>
      <c r="C8" s="101"/>
      <c r="D8" s="22" t="s">
        <v>14</v>
      </c>
      <c r="E8" s="22" t="s">
        <v>15</v>
      </c>
      <c r="F8" s="22" t="s">
        <v>16</v>
      </c>
      <c r="G8" s="22" t="s">
        <v>17</v>
      </c>
      <c r="H8" s="22" t="s">
        <v>18</v>
      </c>
      <c r="I8" s="98"/>
      <c r="J8" s="99"/>
      <c r="K8" s="28"/>
      <c r="L8" s="28"/>
      <c r="M8" s="27"/>
      <c r="N8" s="32"/>
      <c r="O8" s="27"/>
    </row>
    <row r="9" spans="2:15" x14ac:dyDescent="0.2">
      <c r="B9" s="103" t="s">
        <v>19</v>
      </c>
      <c r="C9" s="104"/>
      <c r="D9" s="75" t="s">
        <v>20</v>
      </c>
      <c r="E9" s="76">
        <v>150</v>
      </c>
      <c r="F9" s="73"/>
      <c r="G9" s="44">
        <v>4</v>
      </c>
      <c r="H9" s="45">
        <f>G9*F9*E9</f>
        <v>0</v>
      </c>
    </row>
    <row r="10" spans="2:15" ht="14.25" customHeight="1" x14ac:dyDescent="0.2">
      <c r="B10" s="102" t="s">
        <v>21</v>
      </c>
      <c r="C10" s="97" t="s">
        <v>22</v>
      </c>
      <c r="D10" s="73"/>
      <c r="E10" s="74"/>
      <c r="F10" s="73"/>
      <c r="G10" s="44" t="s">
        <v>23</v>
      </c>
      <c r="H10" s="45" t="str">
        <f>IF(OR(E10="",F10=""),"",E10*F10)</f>
        <v/>
      </c>
    </row>
    <row r="11" spans="2:15" x14ac:dyDescent="0.2">
      <c r="B11" s="102"/>
      <c r="C11" s="97"/>
      <c r="D11" s="73"/>
      <c r="E11" s="74"/>
      <c r="F11" s="73"/>
      <c r="G11" s="44" t="s">
        <v>23</v>
      </c>
      <c r="H11" s="45" t="str">
        <f t="shared" ref="H11:H12" si="0">IF(OR(E11="",F11=""),"",E11*F11)</f>
        <v/>
      </c>
    </row>
    <row r="12" spans="2:15" x14ac:dyDescent="0.2">
      <c r="B12" s="102"/>
      <c r="C12" s="97"/>
      <c r="D12" s="73"/>
      <c r="E12" s="74"/>
      <c r="F12" s="73"/>
      <c r="G12" s="44" t="s">
        <v>23</v>
      </c>
      <c r="H12" s="45" t="str">
        <f t="shared" si="0"/>
        <v/>
      </c>
    </row>
    <row r="13" spans="2:15" x14ac:dyDescent="0.2">
      <c r="B13" s="102"/>
      <c r="C13" s="97" t="s">
        <v>24</v>
      </c>
      <c r="D13" s="73"/>
      <c r="E13" s="74"/>
      <c r="F13" s="73"/>
      <c r="G13" s="44">
        <v>4</v>
      </c>
      <c r="H13" s="45" t="str">
        <f t="shared" ref="H13:H29" si="1">IF(OR(E13="",F13="",G13=""),"",E13*F13*G13)</f>
        <v/>
      </c>
    </row>
    <row r="14" spans="2:15" x14ac:dyDescent="0.2">
      <c r="B14" s="102"/>
      <c r="C14" s="97"/>
      <c r="D14" s="73"/>
      <c r="E14" s="74"/>
      <c r="F14" s="73"/>
      <c r="G14" s="44">
        <v>4</v>
      </c>
      <c r="H14" s="45" t="str">
        <f t="shared" si="1"/>
        <v/>
      </c>
    </row>
    <row r="15" spans="2:15" x14ac:dyDescent="0.2">
      <c r="B15" s="102"/>
      <c r="C15" s="97"/>
      <c r="D15" s="73"/>
      <c r="E15" s="74"/>
      <c r="F15" s="73"/>
      <c r="G15" s="44">
        <v>4</v>
      </c>
      <c r="H15" s="45" t="str">
        <f t="shared" si="1"/>
        <v/>
      </c>
    </row>
    <row r="16" spans="2:15" x14ac:dyDescent="0.2">
      <c r="B16" s="102"/>
      <c r="C16" s="97" t="s">
        <v>25</v>
      </c>
      <c r="D16" s="73"/>
      <c r="E16" s="74"/>
      <c r="F16" s="73"/>
      <c r="G16" s="44">
        <v>4</v>
      </c>
      <c r="H16" s="45" t="str">
        <f t="shared" si="1"/>
        <v/>
      </c>
    </row>
    <row r="17" spans="2:15" x14ac:dyDescent="0.2">
      <c r="B17" s="102"/>
      <c r="C17" s="97"/>
      <c r="D17" s="73"/>
      <c r="E17" s="74"/>
      <c r="F17" s="73"/>
      <c r="G17" s="44">
        <v>4</v>
      </c>
      <c r="H17" s="45" t="str">
        <f t="shared" si="1"/>
        <v/>
      </c>
    </row>
    <row r="18" spans="2:15" x14ac:dyDescent="0.2">
      <c r="B18" s="102"/>
      <c r="C18" s="97"/>
      <c r="D18" s="73"/>
      <c r="E18" s="74"/>
      <c r="F18" s="73"/>
      <c r="G18" s="44">
        <v>4</v>
      </c>
      <c r="H18" s="45" t="str">
        <f t="shared" si="1"/>
        <v/>
      </c>
    </row>
    <row r="19" spans="2:15" x14ac:dyDescent="0.2">
      <c r="B19" s="102"/>
      <c r="C19" s="97"/>
      <c r="D19" s="73"/>
      <c r="E19" s="74"/>
      <c r="F19" s="73"/>
      <c r="G19" s="44">
        <v>4</v>
      </c>
      <c r="H19" s="45" t="str">
        <f t="shared" si="1"/>
        <v/>
      </c>
    </row>
    <row r="20" spans="2:15" x14ac:dyDescent="0.2">
      <c r="B20" s="102"/>
      <c r="C20" s="97"/>
      <c r="D20" s="73"/>
      <c r="E20" s="74"/>
      <c r="F20" s="73"/>
      <c r="G20" s="44">
        <v>4</v>
      </c>
      <c r="H20" s="45" t="str">
        <f t="shared" si="1"/>
        <v/>
      </c>
    </row>
    <row r="21" spans="2:15" ht="14.25" customHeight="1" x14ac:dyDescent="0.2">
      <c r="B21" s="102" t="s">
        <v>26</v>
      </c>
      <c r="C21" s="97" t="s">
        <v>27</v>
      </c>
      <c r="D21" s="73"/>
      <c r="E21" s="74"/>
      <c r="F21" s="73"/>
      <c r="G21" s="44">
        <v>4</v>
      </c>
      <c r="H21" s="45" t="str">
        <f>IF(OR(E21="",F21="",G21=""),"",E21*F21*G21)</f>
        <v/>
      </c>
    </row>
    <row r="22" spans="2:15" x14ac:dyDescent="0.2">
      <c r="B22" s="102"/>
      <c r="C22" s="97"/>
      <c r="D22" s="73"/>
      <c r="E22" s="74"/>
      <c r="F22" s="73"/>
      <c r="G22" s="44">
        <v>4</v>
      </c>
      <c r="H22" s="45" t="str">
        <f>IF(OR(E22="",F22="",G22=""),"",E22*F22*G22)</f>
        <v/>
      </c>
    </row>
    <row r="23" spans="2:15" x14ac:dyDescent="0.2">
      <c r="B23" s="102"/>
      <c r="C23" s="97"/>
      <c r="D23" s="73"/>
      <c r="E23" s="74"/>
      <c r="F23" s="73"/>
      <c r="G23" s="44">
        <v>4</v>
      </c>
      <c r="H23" s="45" t="str">
        <f>IF(OR(E23="",F23="",G23=""),"",E23*F23*G23)</f>
        <v/>
      </c>
    </row>
    <row r="24" spans="2:15" x14ac:dyDescent="0.2">
      <c r="B24" s="102"/>
      <c r="C24" s="97" t="s">
        <v>28</v>
      </c>
      <c r="D24" s="73"/>
      <c r="E24" s="74"/>
      <c r="F24" s="73"/>
      <c r="G24" s="44" t="s">
        <v>23</v>
      </c>
      <c r="H24" s="45" t="str">
        <f>IF(OR(E24="",F24=""),"",E24*F24)</f>
        <v/>
      </c>
    </row>
    <row r="25" spans="2:15" x14ac:dyDescent="0.2">
      <c r="B25" s="102"/>
      <c r="C25" s="97"/>
      <c r="D25" s="73"/>
      <c r="E25" s="74"/>
      <c r="F25" s="73"/>
      <c r="G25" s="44" t="s">
        <v>23</v>
      </c>
      <c r="H25" s="45" t="str">
        <f t="shared" ref="H25:H26" si="2">IF(OR(E25="",F25=""),"",E25*F25)</f>
        <v/>
      </c>
    </row>
    <row r="26" spans="2:15" x14ac:dyDescent="0.2">
      <c r="B26" s="102"/>
      <c r="C26" s="97"/>
      <c r="D26" s="73"/>
      <c r="E26" s="74"/>
      <c r="F26" s="73"/>
      <c r="G26" s="44" t="s">
        <v>23</v>
      </c>
      <c r="H26" s="45" t="str">
        <f t="shared" si="2"/>
        <v/>
      </c>
    </row>
    <row r="27" spans="2:15" x14ac:dyDescent="0.2">
      <c r="B27" s="102"/>
      <c r="C27" s="97" t="s">
        <v>29</v>
      </c>
      <c r="D27" s="73"/>
      <c r="E27" s="74"/>
      <c r="F27" s="73"/>
      <c r="G27" s="44">
        <v>4</v>
      </c>
      <c r="H27" s="45" t="str">
        <f t="shared" si="1"/>
        <v/>
      </c>
    </row>
    <row r="28" spans="2:15" x14ac:dyDescent="0.2">
      <c r="B28" s="102"/>
      <c r="C28" s="97"/>
      <c r="D28" s="73"/>
      <c r="E28" s="74"/>
      <c r="F28" s="73"/>
      <c r="G28" s="44">
        <v>4</v>
      </c>
      <c r="H28" s="45" t="str">
        <f t="shared" si="1"/>
        <v/>
      </c>
    </row>
    <row r="29" spans="2:15" x14ac:dyDescent="0.2">
      <c r="B29" s="102"/>
      <c r="C29" s="97"/>
      <c r="D29" s="73"/>
      <c r="E29" s="74"/>
      <c r="F29" s="73"/>
      <c r="G29" s="44">
        <v>4</v>
      </c>
      <c r="H29" s="45" t="str">
        <f t="shared" si="1"/>
        <v/>
      </c>
    </row>
    <row r="30" spans="2:15" s="41" customFormat="1" ht="23.25" customHeight="1" x14ac:dyDescent="0.2">
      <c r="B30" s="46"/>
      <c r="C30" s="46"/>
      <c r="D30" s="46" t="s">
        <v>30</v>
      </c>
      <c r="E30" s="46"/>
      <c r="F30" s="46"/>
      <c r="G30" s="46"/>
      <c r="H30" s="51">
        <f>SUM(H9:H29)</f>
        <v>0</v>
      </c>
      <c r="I30" s="54"/>
      <c r="J30" s="55"/>
      <c r="K30" s="68"/>
      <c r="L30" s="68"/>
      <c r="M30" s="52"/>
      <c r="N30" s="40"/>
      <c r="O30" s="28"/>
    </row>
    <row r="31" spans="2:15" s="78" customFormat="1" x14ac:dyDescent="0.2">
      <c r="B31" s="77"/>
      <c r="D31" s="79"/>
      <c r="E31" s="79"/>
      <c r="F31" s="79"/>
      <c r="G31" s="80"/>
      <c r="H31" s="81"/>
    </row>
    <row r="32" spans="2:15" x14ac:dyDescent="0.2">
      <c r="C32" s="82" t="s">
        <v>31</v>
      </c>
    </row>
  </sheetData>
  <sheetProtection algorithmName="SHA-512" hashValue="wnLJbdG+WmHsTssh0tfS9IW8Cgexuk+XuioMOA2KpNWZCbQXqxF06mYCR/39SpEx6oX+fhVbbBeebvZhzpR7PA==" saltValue="AJox/zXdycaYCaGg1QL07g==" spinCount="100000" sheet="1" insertRows="0" selectLockedCells="1"/>
  <mergeCells count="14">
    <mergeCell ref="B6:J6"/>
    <mergeCell ref="B4:H4"/>
    <mergeCell ref="C21:C23"/>
    <mergeCell ref="C24:C26"/>
    <mergeCell ref="C27:C29"/>
    <mergeCell ref="I8:J8"/>
    <mergeCell ref="B8:C8"/>
    <mergeCell ref="B10:B20"/>
    <mergeCell ref="C10:C12"/>
    <mergeCell ref="C13:C15"/>
    <mergeCell ref="C16:C20"/>
    <mergeCell ref="B21:B29"/>
    <mergeCell ref="B9:C9"/>
    <mergeCell ref="B7:J7"/>
  </mergeCells>
  <conditionalFormatting sqref="B9 D9:H29">
    <cfRule type="expression" dxfId="9" priority="12">
      <formula>$L9</formula>
    </cfRule>
  </conditionalFormatting>
  <conditionalFormatting sqref="B10:C10">
    <cfRule type="expression" dxfId="8" priority="4">
      <formula>$L10</formula>
    </cfRule>
  </conditionalFormatting>
  <conditionalFormatting sqref="B21:C21">
    <cfRule type="expression" dxfId="7" priority="3">
      <formula>$L21</formula>
    </cfRule>
  </conditionalFormatting>
  <conditionalFormatting sqref="B30:J30">
    <cfRule type="expression" dxfId="6" priority="16">
      <formula>$L30</formula>
    </cfRule>
  </conditionalFormatting>
  <conditionalFormatting sqref="C13 C16">
    <cfRule type="expression" dxfId="5" priority="11">
      <formula>$L13</formula>
    </cfRule>
  </conditionalFormatting>
  <conditionalFormatting sqref="C24">
    <cfRule type="expression" dxfId="4" priority="9">
      <formula>$L24</formula>
    </cfRule>
  </conditionalFormatting>
  <conditionalFormatting sqref="C27">
    <cfRule type="expression" dxfId="3" priority="8">
      <formula>$L27</formula>
    </cfRule>
  </conditionalFormatting>
  <conditionalFormatting sqref="M30:N30">
    <cfRule type="expression" dxfId="2" priority="2">
      <formula>$L30</formula>
    </cfRule>
  </conditionalFormatting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</sheetPr>
  <dimension ref="B2:O27"/>
  <sheetViews>
    <sheetView tabSelected="1" zoomScale="85" zoomScaleNormal="85" workbookViewId="0">
      <selection activeCell="E12" sqref="E12"/>
    </sheetView>
  </sheetViews>
  <sheetFormatPr defaultColWidth="8.69921875" defaultRowHeight="14.25" x14ac:dyDescent="0.2"/>
  <cols>
    <col min="1" max="1" width="5.3984375" style="21" customWidth="1"/>
    <col min="2" max="2" width="12.5" style="21" customWidth="1"/>
    <col min="3" max="3" width="49.69921875" style="21" customWidth="1"/>
    <col min="4" max="4" width="11" style="21" customWidth="1"/>
    <col min="5" max="5" width="16.796875" style="21" customWidth="1"/>
    <col min="6" max="6" width="8.3984375" style="21" customWidth="1"/>
    <col min="7" max="7" width="5.3984375" style="21" customWidth="1"/>
    <col min="8" max="8" width="18.3984375" style="21" customWidth="1"/>
    <col min="9" max="9" width="7" style="21" customWidth="1"/>
    <col min="10" max="10" width="13.69921875" style="21" customWidth="1"/>
    <col min="11" max="12" width="5.5" style="21" hidden="1" customWidth="1"/>
    <col min="13" max="13" width="8" style="21" hidden="1" customWidth="1"/>
    <col min="14" max="16384" width="8.69921875" style="21"/>
  </cols>
  <sheetData>
    <row r="2" spans="2:15" ht="24.75" x14ac:dyDescent="0.25">
      <c r="B2" s="20" t="s">
        <v>32</v>
      </c>
      <c r="D2" s="15"/>
      <c r="E2" s="15"/>
      <c r="F2" s="15"/>
      <c r="G2" s="15"/>
    </row>
    <row r="3" spans="2:15" ht="18" x14ac:dyDescent="0.25">
      <c r="B3" s="15"/>
      <c r="D3" s="15"/>
      <c r="E3" s="15"/>
      <c r="F3" s="15"/>
      <c r="G3" s="15"/>
    </row>
    <row r="4" spans="2:15" ht="79.5" customHeight="1" x14ac:dyDescent="0.2">
      <c r="B4" s="105" t="s">
        <v>70</v>
      </c>
      <c r="C4" s="105"/>
      <c r="D4" s="105"/>
      <c r="E4" s="105"/>
      <c r="F4" s="105"/>
      <c r="G4" s="105"/>
      <c r="H4" s="105"/>
      <c r="I4" s="105"/>
      <c r="J4" s="105"/>
    </row>
    <row r="5" spans="2:15" ht="3.75" customHeight="1" x14ac:dyDescent="0.25">
      <c r="B5" s="15"/>
      <c r="D5" s="15"/>
      <c r="E5" s="15"/>
      <c r="F5" s="15"/>
      <c r="G5" s="15"/>
    </row>
    <row r="6" spans="2:15" ht="90.6" customHeight="1" x14ac:dyDescent="0.2">
      <c r="B6" s="95" t="s">
        <v>33</v>
      </c>
      <c r="C6" s="95"/>
      <c r="D6" s="95"/>
      <c r="E6" s="95"/>
      <c r="F6" s="95"/>
      <c r="G6" s="95"/>
      <c r="H6" s="95"/>
      <c r="I6" s="95"/>
      <c r="J6" s="95"/>
    </row>
    <row r="7" spans="2:15" ht="27.6" customHeight="1" x14ac:dyDescent="0.2">
      <c r="B7" s="108" t="s">
        <v>34</v>
      </c>
      <c r="C7" s="108"/>
      <c r="D7" s="108"/>
      <c r="E7" s="108"/>
      <c r="F7" s="108"/>
      <c r="G7" s="108"/>
      <c r="H7" s="108"/>
      <c r="I7" s="108"/>
      <c r="J7" s="108"/>
    </row>
    <row r="8" spans="2:15" ht="27.6" customHeight="1" x14ac:dyDescent="0.2">
      <c r="B8" s="35"/>
      <c r="C8" s="35"/>
      <c r="D8" s="35"/>
      <c r="E8" s="35"/>
      <c r="F8" s="35"/>
      <c r="G8" s="35"/>
      <c r="H8" s="35"/>
      <c r="I8" s="35"/>
      <c r="J8" s="35"/>
    </row>
    <row r="9" spans="2:15" ht="27.6" customHeight="1" x14ac:dyDescent="0.2">
      <c r="B9" s="36" t="s">
        <v>71</v>
      </c>
      <c r="C9" s="35"/>
      <c r="D9" s="35"/>
      <c r="F9" s="35"/>
      <c r="G9" s="35"/>
      <c r="H9" s="83">
        <v>37800000</v>
      </c>
      <c r="I9" s="35"/>
      <c r="J9" s="35"/>
    </row>
    <row r="10" spans="2:15" ht="49.35" customHeight="1" x14ac:dyDescent="0.2"/>
    <row r="11" spans="2:15" ht="32.1" customHeight="1" x14ac:dyDescent="0.2">
      <c r="B11" s="22" t="s">
        <v>35</v>
      </c>
      <c r="C11" s="22" t="s">
        <v>36</v>
      </c>
      <c r="D11" s="22" t="s">
        <v>37</v>
      </c>
      <c r="E11" s="22" t="s">
        <v>38</v>
      </c>
      <c r="F11" s="22" t="s">
        <v>39</v>
      </c>
      <c r="G11" s="22" t="s">
        <v>40</v>
      </c>
      <c r="H11" s="22" t="s">
        <v>41</v>
      </c>
      <c r="I11" s="106" t="s">
        <v>42</v>
      </c>
      <c r="J11" s="107"/>
      <c r="K11" s="28" t="b">
        <f>COUNTBLANK(E12:E19)&gt;0</f>
        <v>1</v>
      </c>
      <c r="L11" s="28" t="b">
        <f>K11</f>
        <v>1</v>
      </c>
      <c r="M11" s="27"/>
      <c r="N11" s="32"/>
      <c r="O11" s="27"/>
    </row>
    <row r="12" spans="2:15" ht="26.45" customHeight="1" x14ac:dyDescent="0.2">
      <c r="B12" s="48" t="s">
        <v>43</v>
      </c>
      <c r="C12" s="39" t="s">
        <v>44</v>
      </c>
      <c r="D12" s="49"/>
      <c r="E12" s="69"/>
      <c r="F12" s="49">
        <v>1</v>
      </c>
      <c r="G12" s="49" t="s">
        <v>23</v>
      </c>
      <c r="H12" s="50">
        <f>E12*F12</f>
        <v>0</v>
      </c>
      <c r="I12" s="56"/>
      <c r="J12" s="57"/>
      <c r="K12" s="29"/>
      <c r="L12" s="28"/>
      <c r="M12" s="30"/>
      <c r="N12" s="33"/>
      <c r="O12" s="27"/>
    </row>
    <row r="13" spans="2:15" ht="26.45" customHeight="1" x14ac:dyDescent="0.2">
      <c r="B13" s="58" t="s">
        <v>45</v>
      </c>
      <c r="C13" s="59" t="s">
        <v>46</v>
      </c>
      <c r="D13" s="60" t="s">
        <v>47</v>
      </c>
      <c r="E13" s="61"/>
      <c r="F13" s="61"/>
      <c r="G13" s="61"/>
      <c r="H13" s="61"/>
      <c r="I13" s="64">
        <v>0.25</v>
      </c>
      <c r="J13" s="65">
        <f>$E$12*I13</f>
        <v>0</v>
      </c>
      <c r="K13" s="29" t="b">
        <f>IFERROR(J13/$H$20&gt;I13,FALSE)</f>
        <v>0</v>
      </c>
      <c r="L13" s="28" t="b">
        <f>IF($K$11,FALSE,K13)</f>
        <v>0</v>
      </c>
      <c r="M13" s="30" t="e">
        <f>J13/$H$20</f>
        <v>#DIV/0!</v>
      </c>
      <c r="N13" s="33"/>
      <c r="O13" s="27"/>
    </row>
    <row r="14" spans="2:15" ht="26.45" customHeight="1" x14ac:dyDescent="0.2">
      <c r="B14" s="62" t="s">
        <v>48</v>
      </c>
      <c r="C14" s="63" t="s">
        <v>49</v>
      </c>
      <c r="D14" s="60" t="s">
        <v>50</v>
      </c>
      <c r="E14" s="61"/>
      <c r="F14" s="61"/>
      <c r="G14" s="61"/>
      <c r="H14" s="61"/>
      <c r="I14" s="64">
        <v>0.25</v>
      </c>
      <c r="J14" s="66">
        <f>$E$12*I14</f>
        <v>0</v>
      </c>
      <c r="K14" s="29" t="b">
        <f>IFERROR(J14/$H$20&gt;I14,FALSE)</f>
        <v>0</v>
      </c>
      <c r="L14" s="28" t="b">
        <f>IF($K$11,FALSE,K14)</f>
        <v>0</v>
      </c>
      <c r="M14" s="30" t="e">
        <f>J14/$H$20</f>
        <v>#DIV/0!</v>
      </c>
      <c r="N14" s="33"/>
      <c r="O14" s="27"/>
    </row>
    <row r="15" spans="2:15" ht="26.45" customHeight="1" x14ac:dyDescent="0.2">
      <c r="B15" s="58" t="s">
        <v>51</v>
      </c>
      <c r="C15" s="59" t="s">
        <v>52</v>
      </c>
      <c r="D15" s="60" t="s">
        <v>53</v>
      </c>
      <c r="E15" s="61"/>
      <c r="F15" s="61"/>
      <c r="G15" s="61"/>
      <c r="H15" s="61"/>
      <c r="I15" s="64">
        <v>0.25</v>
      </c>
      <c r="J15" s="66">
        <f>$E$12*I15</f>
        <v>0</v>
      </c>
      <c r="K15" s="29" t="b">
        <f>IFERROR(J15/$H$20&gt;I15,FALSE)</f>
        <v>0</v>
      </c>
      <c r="L15" s="28" t="b">
        <f>IF($K$11,FALSE,K15)</f>
        <v>0</v>
      </c>
      <c r="M15" s="30" t="e">
        <f>J15/$H$20</f>
        <v>#DIV/0!</v>
      </c>
      <c r="N15" s="33"/>
      <c r="O15" s="27"/>
    </row>
    <row r="16" spans="2:15" ht="26.45" customHeight="1" x14ac:dyDescent="0.2">
      <c r="B16" s="62" t="s">
        <v>54</v>
      </c>
      <c r="C16" s="63" t="s">
        <v>55</v>
      </c>
      <c r="D16" s="60" t="s">
        <v>56</v>
      </c>
      <c r="E16" s="61"/>
      <c r="F16" s="61"/>
      <c r="G16" s="61"/>
      <c r="H16" s="61"/>
      <c r="I16" s="64">
        <v>0.25</v>
      </c>
      <c r="J16" s="66">
        <f>$E$12*I16</f>
        <v>0</v>
      </c>
      <c r="K16" s="29" t="b">
        <f>IFERROR(J16/$H$20&gt;I16,FALSE)</f>
        <v>0</v>
      </c>
      <c r="L16" s="28" t="b">
        <f>IF($K$11,FALSE,K16)</f>
        <v>0</v>
      </c>
      <c r="M16" s="30" t="e">
        <f>J16/$H$20</f>
        <v>#DIV/0!</v>
      </c>
      <c r="N16" s="33"/>
      <c r="O16" s="27"/>
    </row>
    <row r="17" spans="2:15" ht="26.45" customHeight="1" x14ac:dyDescent="0.2">
      <c r="B17" s="42" t="s">
        <v>57</v>
      </c>
      <c r="C17" s="43" t="s">
        <v>58</v>
      </c>
      <c r="D17" s="70" t="s">
        <v>59</v>
      </c>
      <c r="E17" s="50">
        <f>Licence!H30</f>
        <v>0</v>
      </c>
      <c r="F17" s="44">
        <v>1</v>
      </c>
      <c r="G17" s="44" t="s">
        <v>23</v>
      </c>
      <c r="H17" s="45">
        <f>E17*F17</f>
        <v>0</v>
      </c>
      <c r="I17" s="71"/>
      <c r="J17" s="72"/>
      <c r="K17" s="29"/>
      <c r="L17" s="28"/>
      <c r="M17" s="30"/>
      <c r="N17" s="33"/>
      <c r="O17" s="27"/>
    </row>
    <row r="18" spans="2:15" ht="26.45" customHeight="1" x14ac:dyDescent="0.2">
      <c r="B18" s="42" t="s">
        <v>60</v>
      </c>
      <c r="C18" s="43" t="s">
        <v>61</v>
      </c>
      <c r="D18" s="70" t="s">
        <v>62</v>
      </c>
      <c r="E18" s="69"/>
      <c r="F18" s="44">
        <v>4</v>
      </c>
      <c r="G18" s="44" t="s">
        <v>63</v>
      </c>
      <c r="H18" s="45">
        <f>E18*F18</f>
        <v>0</v>
      </c>
      <c r="I18" s="71"/>
      <c r="J18" s="72"/>
      <c r="K18" s="29"/>
      <c r="L18" s="28"/>
      <c r="M18" s="30"/>
      <c r="N18" s="33"/>
      <c r="O18" s="27"/>
    </row>
    <row r="19" spans="2:15" ht="26.45" customHeight="1" x14ac:dyDescent="0.2">
      <c r="B19" s="42" t="s">
        <v>64</v>
      </c>
      <c r="C19" s="43" t="s">
        <v>65</v>
      </c>
      <c r="D19" s="70" t="s">
        <v>66</v>
      </c>
      <c r="E19" s="69">
        <v>0</v>
      </c>
      <c r="F19" s="44">
        <v>50</v>
      </c>
      <c r="G19" s="44" t="s">
        <v>67</v>
      </c>
      <c r="H19" s="45">
        <f>E19*F19</f>
        <v>0</v>
      </c>
      <c r="I19" s="53"/>
      <c r="J19" s="33"/>
      <c r="K19" s="29" t="b">
        <f>IFERROR(H19/$H$20&gt;J19,FALSE)</f>
        <v>0</v>
      </c>
      <c r="L19" s="28" t="b">
        <f t="shared" ref="L19" si="0">IF($K$11,FALSE,K19)</f>
        <v>0</v>
      </c>
      <c r="M19" s="30" t="e">
        <f>H19/$H$20</f>
        <v>#DIV/0!</v>
      </c>
      <c r="N19" s="33"/>
      <c r="O19" s="27"/>
    </row>
    <row r="20" spans="2:15" s="41" customFormat="1" ht="23.25" customHeight="1" x14ac:dyDescent="0.2">
      <c r="B20" s="46"/>
      <c r="C20" s="46" t="s">
        <v>68</v>
      </c>
      <c r="D20" s="47"/>
      <c r="E20" s="46"/>
      <c r="F20" s="46"/>
      <c r="G20" s="46"/>
      <c r="H20" s="51">
        <f>SUM(H12:H19)</f>
        <v>0</v>
      </c>
      <c r="I20" s="54"/>
      <c r="J20" s="55"/>
      <c r="K20" s="68" t="b">
        <f>$H$20&gt;H9</f>
        <v>0</v>
      </c>
      <c r="L20" s="68" t="b">
        <f>K20</f>
        <v>0</v>
      </c>
      <c r="M20" s="52"/>
      <c r="N20" s="40"/>
      <c r="O20" s="28"/>
    </row>
    <row r="21" spans="2:15" x14ac:dyDescent="0.2">
      <c r="D21" s="24"/>
      <c r="G21" s="23" t="s">
        <v>69</v>
      </c>
      <c r="J21" s="31"/>
      <c r="K21" s="27"/>
      <c r="L21" s="27"/>
      <c r="M21" s="27"/>
      <c r="N21" s="34"/>
    </row>
    <row r="22" spans="2:15" ht="11.45" customHeight="1" x14ac:dyDescent="0.2">
      <c r="D22" s="24"/>
      <c r="G22" s="23"/>
      <c r="N22"/>
    </row>
    <row r="25" spans="2:15" x14ac:dyDescent="0.2">
      <c r="C25" s="25" t="str">
        <f>IF(K20,"Celková cena převyšuje povolený limit zakázky!","")</f>
        <v/>
      </c>
    </row>
    <row r="26" spans="2:15" x14ac:dyDescent="0.2">
      <c r="C26" s="25"/>
    </row>
    <row r="27" spans="2:15" x14ac:dyDescent="0.2">
      <c r="C27" s="26"/>
    </row>
  </sheetData>
  <sheetProtection algorithmName="SHA-512" hashValue="QSXLPARaj3bG5UgHbwZnT0iSsla6zxctR6Ct9S3PmyhOnp5gSWgVO/HcAN+eYPCxhH8LaqgWxnoe813eJE6KEg==" saltValue="R9XP8wtATGMOXKQ33YhIEQ==" spinCount="100000" sheet="1" selectLockedCells="1"/>
  <mergeCells count="4">
    <mergeCell ref="B4:J4"/>
    <mergeCell ref="I11:J11"/>
    <mergeCell ref="B6:J6"/>
    <mergeCell ref="B7:J7"/>
  </mergeCells>
  <conditionalFormatting sqref="B12:J20 N12:N20 M20">
    <cfRule type="expression" dxfId="1" priority="11">
      <formula>$L12</formula>
    </cfRule>
  </conditionalFormatting>
  <conditionalFormatting sqref="H9">
    <cfRule type="expression" dxfId="0" priority="1">
      <formula>$L9</formula>
    </cfRule>
  </conditionalFormatting>
  <dataValidations count="1">
    <dataValidation type="decimal" operator="greaterThanOrEqual" allowBlank="1" showInputMessage="1" showErrorMessage="1" sqref="E17:E19 E12:E16" xr:uid="{6CBBAF2A-B1E1-4537-88D1-5D29D1ED08C3}">
      <formula1>0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6" ma:contentTypeDescription="Vytvoří nový dokument" ma:contentTypeScope="" ma:versionID="c585fdaf4a967b4ab3e06f4c1c5f0caf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eeeeaa7829a2cf99313c6adb05ecfcfc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836539-ACA7-4CCD-86DA-93CEA161832B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5d68eef5-98d5-40a3-92f6-b741586f1a2a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3ce2eb85-38a8-42d7-bdca-270c18ccd125"/>
  </ds:schemaRefs>
</ds:datastoreItem>
</file>

<file path=customXml/itemProps2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01EE7DE-505D-48BD-85E7-4DD24E3032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Pokyny k vyplnění</vt:lpstr>
      <vt:lpstr>Licence</vt:lpstr>
      <vt:lpstr>Nabídková cena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Jozef Vižďák</cp:lastModifiedBy>
  <cp:revision/>
  <dcterms:created xsi:type="dcterms:W3CDTF">2021-12-16T08:52:35Z</dcterms:created>
  <dcterms:modified xsi:type="dcterms:W3CDTF">2023-06-01T15:18:44Z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